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15" windowWidth="16035" windowHeight="11790"/>
  </bookViews>
  <sheets>
    <sheet name="1" sheetId="1" r:id="rId1"/>
    <sheet name="Sheet1" sheetId="2" r:id="rId2"/>
  </sheets>
  <calcPr calcId="145621"/>
</workbook>
</file>

<file path=xl/calcChain.xml><?xml version="1.0" encoding="utf-8"?>
<calcChain xmlns="http://schemas.openxmlformats.org/spreadsheetml/2006/main">
  <c r="Q42" i="1" l="1"/>
  <c r="Q41" i="1"/>
  <c r="Q40" i="1"/>
  <c r="Q39" i="1"/>
  <c r="Q38" i="1"/>
  <c r="Q37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Q8" i="1"/>
  <c r="Q7" i="1"/>
  <c r="Q6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M7" i="1"/>
  <c r="M6" i="1"/>
  <c r="O47" i="1"/>
  <c r="K47" i="1"/>
  <c r="G47" i="1"/>
  <c r="C47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7" i="1" s="1"/>
  <c r="E49" i="1" s="1"/>
  <c r="O45" i="1"/>
  <c r="P43" i="1" s="1"/>
  <c r="K45" i="1"/>
  <c r="L41" i="1" s="1"/>
  <c r="G45" i="1"/>
  <c r="H43" i="1" s="1"/>
  <c r="C45" i="1"/>
  <c r="D41" i="1" s="1"/>
  <c r="Q47" i="1" l="1"/>
  <c r="Q49" i="1" s="1"/>
  <c r="M47" i="1"/>
  <c r="M49" i="1" s="1"/>
  <c r="I47" i="1"/>
  <c r="I49" i="1" s="1"/>
  <c r="T43" i="1"/>
  <c r="D18" i="1"/>
  <c r="D34" i="1"/>
  <c r="L6" i="1"/>
  <c r="L26" i="1"/>
  <c r="D6" i="1"/>
  <c r="D22" i="1"/>
  <c r="D38" i="1"/>
  <c r="L10" i="1"/>
  <c r="L30" i="1"/>
  <c r="D10" i="1"/>
  <c r="D26" i="1"/>
  <c r="D42" i="1"/>
  <c r="L14" i="1"/>
  <c r="L38" i="1"/>
  <c r="D14" i="1"/>
  <c r="D30" i="1"/>
  <c r="L22" i="1"/>
  <c r="L42" i="1"/>
  <c r="D7" i="1"/>
  <c r="D11" i="1"/>
  <c r="D15" i="1"/>
  <c r="D19" i="1"/>
  <c r="D23" i="1"/>
  <c r="D27" i="1"/>
  <c r="D31" i="1"/>
  <c r="D35" i="1"/>
  <c r="D39" i="1"/>
  <c r="D43" i="1"/>
  <c r="S43" i="1" s="1"/>
  <c r="D8" i="1"/>
  <c r="D12" i="1"/>
  <c r="D16" i="1"/>
  <c r="D20" i="1"/>
  <c r="D24" i="1"/>
  <c r="D28" i="1"/>
  <c r="D32" i="1"/>
  <c r="D36" i="1"/>
  <c r="D40" i="1"/>
  <c r="D9" i="1"/>
  <c r="D13" i="1"/>
  <c r="D17" i="1"/>
  <c r="D21" i="1"/>
  <c r="D25" i="1"/>
  <c r="D29" i="1"/>
  <c r="D33" i="1"/>
  <c r="D37" i="1"/>
  <c r="L18" i="1"/>
  <c r="L34" i="1"/>
  <c r="H8" i="1"/>
  <c r="H12" i="1"/>
  <c r="H16" i="1"/>
  <c r="H20" i="1"/>
  <c r="H24" i="1"/>
  <c r="H28" i="1"/>
  <c r="H32" i="1"/>
  <c r="H36" i="1"/>
  <c r="H40" i="1"/>
  <c r="H9" i="1"/>
  <c r="H13" i="1"/>
  <c r="H17" i="1"/>
  <c r="H21" i="1"/>
  <c r="H25" i="1"/>
  <c r="H29" i="1"/>
  <c r="H33" i="1"/>
  <c r="H37" i="1"/>
  <c r="H41" i="1"/>
  <c r="S41" i="1" s="1"/>
  <c r="L7" i="1"/>
  <c r="L11" i="1"/>
  <c r="L15" i="1"/>
  <c r="L19" i="1"/>
  <c r="L23" i="1"/>
  <c r="L27" i="1"/>
  <c r="L31" i="1"/>
  <c r="L35" i="1"/>
  <c r="L39" i="1"/>
  <c r="L43" i="1"/>
  <c r="H6" i="1"/>
  <c r="H10" i="1"/>
  <c r="H14" i="1"/>
  <c r="H18" i="1"/>
  <c r="H22" i="1"/>
  <c r="H26" i="1"/>
  <c r="H30" i="1"/>
  <c r="H34" i="1"/>
  <c r="H38" i="1"/>
  <c r="H42" i="1"/>
  <c r="L8" i="1"/>
  <c r="L12" i="1"/>
  <c r="L16" i="1"/>
  <c r="L20" i="1"/>
  <c r="L24" i="1"/>
  <c r="L28" i="1"/>
  <c r="L32" i="1"/>
  <c r="L36" i="1"/>
  <c r="L40" i="1"/>
  <c r="H7" i="1"/>
  <c r="S7" i="1" s="1"/>
  <c r="H11" i="1"/>
  <c r="S11" i="1" s="1"/>
  <c r="H15" i="1"/>
  <c r="S15" i="1" s="1"/>
  <c r="H19" i="1"/>
  <c r="S19" i="1" s="1"/>
  <c r="H23" i="1"/>
  <c r="S23" i="1" s="1"/>
  <c r="H27" i="1"/>
  <c r="S27" i="1" s="1"/>
  <c r="H31" i="1"/>
  <c r="S31" i="1" s="1"/>
  <c r="H35" i="1"/>
  <c r="S35" i="1" s="1"/>
  <c r="H39" i="1"/>
  <c r="S39" i="1" s="1"/>
  <c r="L9" i="1"/>
  <c r="L13" i="1"/>
  <c r="L17" i="1"/>
  <c r="L21" i="1"/>
  <c r="L25" i="1"/>
  <c r="L29" i="1"/>
  <c r="L33" i="1"/>
  <c r="L37" i="1"/>
  <c r="P8" i="1"/>
  <c r="T8" i="1" s="1"/>
  <c r="P12" i="1"/>
  <c r="T12" i="1" s="1"/>
  <c r="P16" i="1"/>
  <c r="T16" i="1" s="1"/>
  <c r="P20" i="1"/>
  <c r="T20" i="1" s="1"/>
  <c r="P24" i="1"/>
  <c r="T24" i="1" s="1"/>
  <c r="P28" i="1"/>
  <c r="T28" i="1" s="1"/>
  <c r="P32" i="1"/>
  <c r="T32" i="1" s="1"/>
  <c r="P36" i="1"/>
  <c r="T36" i="1" s="1"/>
  <c r="P40" i="1"/>
  <c r="T40" i="1" s="1"/>
  <c r="P13" i="1"/>
  <c r="P17" i="1"/>
  <c r="P21" i="1"/>
  <c r="P25" i="1"/>
  <c r="P29" i="1"/>
  <c r="P33" i="1"/>
  <c r="P37" i="1"/>
  <c r="P41" i="1"/>
  <c r="P9" i="1"/>
  <c r="T9" i="1" s="1"/>
  <c r="P6" i="1"/>
  <c r="P10" i="1"/>
  <c r="P14" i="1"/>
  <c r="P18" i="1"/>
  <c r="P22" i="1"/>
  <c r="P26" i="1"/>
  <c r="P30" i="1"/>
  <c r="P34" i="1"/>
  <c r="P38" i="1"/>
  <c r="P42" i="1"/>
  <c r="P7" i="1"/>
  <c r="P11" i="1"/>
  <c r="P15" i="1"/>
  <c r="P19" i="1"/>
  <c r="P23" i="1"/>
  <c r="P27" i="1"/>
  <c r="P31" i="1"/>
  <c r="P35" i="1"/>
  <c r="P39" i="1"/>
  <c r="T30" i="1" l="1"/>
  <c r="T14" i="1"/>
  <c r="S22" i="1"/>
  <c r="S34" i="1"/>
  <c r="T27" i="1"/>
  <c r="T11" i="1"/>
  <c r="T34" i="1"/>
  <c r="T18" i="1"/>
  <c r="T29" i="1"/>
  <c r="T13" i="1"/>
  <c r="S42" i="1"/>
  <c r="S26" i="1"/>
  <c r="S10" i="1"/>
  <c r="S25" i="1"/>
  <c r="S9" i="1"/>
  <c r="S28" i="1"/>
  <c r="S12" i="1"/>
  <c r="T35" i="1"/>
  <c r="T19" i="1"/>
  <c r="T37" i="1"/>
  <c r="T21" i="1"/>
  <c r="S33" i="1"/>
  <c r="S17" i="1"/>
  <c r="S36" i="1"/>
  <c r="S20" i="1"/>
  <c r="T39" i="1"/>
  <c r="T23" i="1"/>
  <c r="T7" i="1"/>
  <c r="S38" i="1"/>
  <c r="T42" i="1"/>
  <c r="T26" i="1"/>
  <c r="T10" i="1"/>
  <c r="S18" i="1"/>
  <c r="T31" i="1"/>
  <c r="T15" i="1"/>
  <c r="T38" i="1"/>
  <c r="T22" i="1"/>
  <c r="T6" i="1"/>
  <c r="T33" i="1"/>
  <c r="T17" i="1"/>
  <c r="S30" i="1"/>
  <c r="S14" i="1"/>
  <c r="S29" i="1"/>
  <c r="S13" i="1"/>
  <c r="S32" i="1"/>
  <c r="S16" i="1"/>
  <c r="T41" i="1"/>
  <c r="T25" i="1"/>
  <c r="S6" i="1"/>
  <c r="S37" i="1"/>
  <c r="S21" i="1"/>
  <c r="S40" i="1"/>
  <c r="S24" i="1"/>
  <c r="S8" i="1"/>
  <c r="D45" i="1"/>
  <c r="L45" i="1"/>
  <c r="H45" i="1"/>
  <c r="P45" i="1"/>
</calcChain>
</file>

<file path=xl/sharedStrings.xml><?xml version="1.0" encoding="utf-8"?>
<sst xmlns="http://schemas.openxmlformats.org/spreadsheetml/2006/main" count="30" uniqueCount="21">
  <si>
    <t>Texas abortion data</t>
  </si>
  <si>
    <t>Comparison of 2012-2013 GESTATIO field with 2014 POSTFERT field</t>
  </si>
  <si>
    <t>Percent</t>
  </si>
  <si>
    <t>Count</t>
  </si>
  <si>
    <t>Weeks</t>
  </si>
  <si>
    <t>2014 Shifted +2</t>
  </si>
  <si>
    <t>2013 - 2012</t>
  </si>
  <si>
    <t>2014 - 2013</t>
  </si>
  <si>
    <t>Product</t>
  </si>
  <si>
    <t>total sum</t>
  </si>
  <si>
    <t>known sum</t>
  </si>
  <si>
    <t>average weeks</t>
  </si>
  <si>
    <t>* 2012 and 2013 data are similar</t>
  </si>
  <si>
    <t>* 2014 data are significantly different</t>
  </si>
  <si>
    <t>* For weeks at abortion, the new data are less reliable than previously</t>
  </si>
  <si>
    <t>* My guess is that gestational age is still being entered by many</t>
  </si>
  <si>
    <t>The analysis assumes that GESTATIO = POSTFERT + 2</t>
  </si>
  <si>
    <t>To me, it seems (I hope I am wrong):</t>
  </si>
  <si>
    <t>* 2014 data have a bias toward higher gestational age</t>
  </si>
  <si>
    <t>* For example, average weeks for 2014 (8.4) vs for 2013 (7.3)</t>
  </si>
  <si>
    <t>* For example, bar chart is shifted to the right for 2014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</si>
</sst>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_);[Red]\(0.000\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6">
    <xf numFmtId="0" fontId="0" fillId="0" borderId="0" xfId="0"/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2" fontId="0" fillId="0" borderId="0" xfId="0" applyNumberFormat="1"/>
    <xf numFmtId="164" fontId="0" fillId="0" borderId="0" xfId="0" applyNumberFormat="1"/>
    <xf numFmtId="1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2012</c:v>
          </c:tx>
          <c:invertIfNegative val="0"/>
          <c:val>
            <c:numRef>
              <c:f>'1'!$D$6:$D$30</c:f>
              <c:numCache>
                <c:formatCode>0.00</c:formatCode>
                <c:ptCount val="25"/>
                <c:pt idx="0">
                  <c:v>1.5129050803352599E-3</c:v>
                </c:pt>
                <c:pt idx="1">
                  <c:v>1.0741626070380343</c:v>
                </c:pt>
                <c:pt idx="2">
                  <c:v>6.0743138975460678</c:v>
                </c:pt>
                <c:pt idx="3">
                  <c:v>10.237828678628702</c:v>
                </c:pt>
                <c:pt idx="4">
                  <c:v>12.607038034433719</c:v>
                </c:pt>
                <c:pt idx="5">
                  <c:v>17.286453447910677</c:v>
                </c:pt>
                <c:pt idx="6">
                  <c:v>15.11543465762958</c:v>
                </c:pt>
                <c:pt idx="7">
                  <c:v>10.793064843111743</c:v>
                </c:pt>
                <c:pt idx="8">
                  <c:v>7.3965929377590847</c:v>
                </c:pt>
                <c:pt idx="9">
                  <c:v>4.8004478199037797</c:v>
                </c:pt>
                <c:pt idx="10">
                  <c:v>3.9275015885503342</c:v>
                </c:pt>
                <c:pt idx="11">
                  <c:v>2.794335683379225</c:v>
                </c:pt>
                <c:pt idx="12">
                  <c:v>2.311718962752277</c:v>
                </c:pt>
                <c:pt idx="13">
                  <c:v>1.8079215710006353</c:v>
                </c:pt>
                <c:pt idx="14">
                  <c:v>1.7247117915821961</c:v>
                </c:pt>
                <c:pt idx="15">
                  <c:v>0.33586492783442767</c:v>
                </c:pt>
                <c:pt idx="16">
                  <c:v>0.3600714091197918</c:v>
                </c:pt>
                <c:pt idx="17">
                  <c:v>0.32981330751308663</c:v>
                </c:pt>
                <c:pt idx="18">
                  <c:v>0.26173257889799995</c:v>
                </c:pt>
                <c:pt idx="19">
                  <c:v>0.2072679960059306</c:v>
                </c:pt>
                <c:pt idx="20">
                  <c:v>0.17247117915821961</c:v>
                </c:pt>
                <c:pt idx="21">
                  <c:v>0.17549698931889013</c:v>
                </c:pt>
                <c:pt idx="22">
                  <c:v>0.1013646403824624</c:v>
                </c:pt>
                <c:pt idx="23">
                  <c:v>5.5977487972404615E-2</c:v>
                </c:pt>
                <c:pt idx="24">
                  <c:v>1.2103240642682079E-2</c:v>
                </c:pt>
              </c:numCache>
            </c:numRef>
          </c:val>
        </c:ser>
        <c:ser>
          <c:idx val="1"/>
          <c:order val="1"/>
          <c:tx>
            <c:v>2013</c:v>
          </c:tx>
          <c:invertIfNegative val="0"/>
          <c:val>
            <c:numRef>
              <c:f>'1'!$H$6:$H$35</c:f>
              <c:numCache>
                <c:formatCode>0.00</c:formatCode>
                <c:ptCount val="30"/>
                <c:pt idx="0">
                  <c:v>3.2303915234526423E-3</c:v>
                </c:pt>
                <c:pt idx="1">
                  <c:v>0.93035275875436108</c:v>
                </c:pt>
                <c:pt idx="2">
                  <c:v>6.0634448895206097</c:v>
                </c:pt>
                <c:pt idx="3">
                  <c:v>10.615066546065384</c:v>
                </c:pt>
                <c:pt idx="4">
                  <c:v>12.120428995994315</c:v>
                </c:pt>
                <c:pt idx="5">
                  <c:v>17.54910195115648</c:v>
                </c:pt>
                <c:pt idx="6">
                  <c:v>14.751582891846493</c:v>
                </c:pt>
                <c:pt idx="7">
                  <c:v>11.25306887194728</c:v>
                </c:pt>
                <c:pt idx="8">
                  <c:v>7.3039152345264249</c:v>
                </c:pt>
                <c:pt idx="9">
                  <c:v>4.7858250419950901</c:v>
                </c:pt>
                <c:pt idx="10">
                  <c:v>4.0848300814058662</c:v>
                </c:pt>
                <c:pt idx="11">
                  <c:v>2.715144075461946</c:v>
                </c:pt>
                <c:pt idx="12">
                  <c:v>2.5891588060472928</c:v>
                </c:pt>
                <c:pt idx="13">
                  <c:v>1.7605633802816902</c:v>
                </c:pt>
                <c:pt idx="14">
                  <c:v>1.5360511694017316</c:v>
                </c:pt>
                <c:pt idx="15">
                  <c:v>0.3811861997674118</c:v>
                </c:pt>
                <c:pt idx="16">
                  <c:v>0.33919110996252744</c:v>
                </c:pt>
                <c:pt idx="17">
                  <c:v>0.2438945600206745</c:v>
                </c:pt>
                <c:pt idx="18">
                  <c:v>0.27135288797002199</c:v>
                </c:pt>
                <c:pt idx="19">
                  <c:v>0.20189947021579016</c:v>
                </c:pt>
                <c:pt idx="20">
                  <c:v>0.16636516345781108</c:v>
                </c:pt>
                <c:pt idx="21">
                  <c:v>0.17282594650471636</c:v>
                </c:pt>
                <c:pt idx="22">
                  <c:v>6.7838221992505499E-2</c:v>
                </c:pt>
                <c:pt idx="23">
                  <c:v>4.1995089804884353E-2</c:v>
                </c:pt>
                <c:pt idx="24">
                  <c:v>0</c:v>
                </c:pt>
                <c:pt idx="25">
                  <c:v>1.6151957617263212E-3</c:v>
                </c:pt>
                <c:pt idx="26">
                  <c:v>1.6151957617263212E-3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</c:ser>
        <c:ser>
          <c:idx val="2"/>
          <c:order val="2"/>
          <c:tx>
            <c:v>2014 Shifted +2</c:v>
          </c:tx>
          <c:invertIfNegative val="0"/>
          <c:val>
            <c:numRef>
              <c:f>'1'!$P$6:$P$30</c:f>
              <c:numCache>
                <c:formatCode>0.00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8.351583088972199E-2</c:v>
                </c:pt>
                <c:pt idx="3">
                  <c:v>2.3310196354997959</c:v>
                </c:pt>
                <c:pt idx="4">
                  <c:v>10.93315021714116</c:v>
                </c:pt>
                <c:pt idx="5">
                  <c:v>19.35711369288445</c:v>
                </c:pt>
                <c:pt idx="6">
                  <c:v>15.962659144055529</c:v>
                </c:pt>
                <c:pt idx="7">
                  <c:v>13.080435024683569</c:v>
                </c:pt>
                <c:pt idx="8">
                  <c:v>10.36524256709105</c:v>
                </c:pt>
                <c:pt idx="9">
                  <c:v>7.0487361270925355</c:v>
                </c:pt>
                <c:pt idx="10">
                  <c:v>5.9593185108199398</c:v>
                </c:pt>
                <c:pt idx="11">
                  <c:v>3.4853940091310642</c:v>
                </c:pt>
                <c:pt idx="12">
                  <c:v>3.2070079061653241</c:v>
                </c:pt>
                <c:pt idx="13">
                  <c:v>2.375561411974314</c:v>
                </c:pt>
                <c:pt idx="14">
                  <c:v>1.9357113692884451</c:v>
                </c:pt>
                <c:pt idx="15">
                  <c:v>1.2341783898147805</c:v>
                </c:pt>
                <c:pt idx="16">
                  <c:v>1.0838498942132808</c:v>
                </c:pt>
                <c:pt idx="17">
                  <c:v>0.36561374856167178</c:v>
                </c:pt>
                <c:pt idx="18">
                  <c:v>0.39716417356445566</c:v>
                </c:pt>
                <c:pt idx="19">
                  <c:v>0.32663969414646821</c:v>
                </c:pt>
                <c:pt idx="20">
                  <c:v>0.34891058238372741</c:v>
                </c:pt>
                <c:pt idx="21">
                  <c:v>4.0829961768308526E-2</c:v>
                </c:pt>
                <c:pt idx="22">
                  <c:v>2.0414980884154263E-2</c:v>
                </c:pt>
                <c:pt idx="23">
                  <c:v>3.7118147062098661E-3</c:v>
                </c:pt>
                <c:pt idx="24">
                  <c:v>3.7118147062098661E-3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777408"/>
        <c:axId val="83779584"/>
      </c:barChart>
      <c:catAx>
        <c:axId val="837774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Weeks</a:t>
                </a:r>
              </a:p>
            </c:rich>
          </c:tx>
          <c:layout/>
          <c:overlay val="0"/>
        </c:title>
        <c:majorTickMark val="none"/>
        <c:minorTickMark val="none"/>
        <c:tickLblPos val="nextTo"/>
        <c:crossAx val="83779584"/>
        <c:crosses val="autoZero"/>
        <c:auto val="1"/>
        <c:lblAlgn val="ctr"/>
        <c:lblOffset val="100"/>
        <c:noMultiLvlLbl val="0"/>
      </c:catAx>
      <c:valAx>
        <c:axId val="83779584"/>
        <c:scaling>
          <c:orientation val="minMax"/>
          <c:max val="20"/>
          <c:min val="0"/>
        </c:scaling>
        <c:delete val="0"/>
        <c:axPos val="l"/>
        <c:majorGridlines/>
        <c:title>
          <c:tx>
            <c:rich>
              <a:bodyPr rot="0" vert="wordArtVert"/>
              <a:lstStyle/>
              <a:p>
                <a:pPr>
                  <a:defRPr/>
                </a:pPr>
                <a:r>
                  <a:rPr lang="en-US"/>
                  <a:t>Percent</a:t>
                </a:r>
              </a:p>
            </c:rich>
          </c:tx>
          <c:layout/>
          <c:overlay val="0"/>
        </c:title>
        <c:numFmt formatCode="#,##0" sourceLinked="0"/>
        <c:majorTickMark val="none"/>
        <c:minorTickMark val="none"/>
        <c:tickLblPos val="nextTo"/>
        <c:crossAx val="83777408"/>
        <c:crosses val="autoZero"/>
        <c:crossBetween val="between"/>
        <c:majorUnit val="5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51</xdr:row>
      <xdr:rowOff>14287</xdr:rowOff>
    </xdr:from>
    <xdr:to>
      <xdr:col>17</xdr:col>
      <xdr:colOff>342900</xdr:colOff>
      <xdr:row>79</xdr:row>
      <xdr:rowOff>166687</xdr:rowOff>
    </xdr:to>
    <xdr:graphicFrame macro="">
      <xdr:nvGraphicFramePr>
        <xdr:cNvPr id="6" name="Chart 5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4"/>
  <sheetViews>
    <sheetView tabSelected="1" workbookViewId="0"/>
  </sheetViews>
  <sheetFormatPr defaultRowHeight="15" x14ac:dyDescent="0.25"/>
  <cols>
    <col min="3" max="3" width="8.28515625" customWidth="1"/>
    <col min="4" max="4" width="8.5703125" customWidth="1"/>
    <col min="5" max="5" width="9.42578125" customWidth="1"/>
    <col min="6" max="6" width="5" customWidth="1"/>
    <col min="7" max="7" width="8.7109375" customWidth="1"/>
    <col min="8" max="9" width="8.140625" customWidth="1"/>
    <col min="10" max="10" width="5.85546875" customWidth="1"/>
    <col min="11" max="11" width="8.5703125" customWidth="1"/>
    <col min="12" max="13" width="8.28515625" customWidth="1"/>
    <col min="14" max="14" width="4.42578125" customWidth="1"/>
    <col min="15" max="15" width="8" customWidth="1"/>
    <col min="16" max="17" width="8.28515625" customWidth="1"/>
    <col min="18" max="18" width="5.7109375" customWidth="1"/>
    <col min="19" max="19" width="11.85546875" customWidth="1"/>
    <col min="20" max="20" width="13.140625" customWidth="1"/>
  </cols>
  <sheetData>
    <row r="1" spans="1:20" x14ac:dyDescent="0.25">
      <c r="A1" t="s">
        <v>0</v>
      </c>
    </row>
    <row r="2" spans="1:20" x14ac:dyDescent="0.25">
      <c r="A2" t="s">
        <v>1</v>
      </c>
    </row>
    <row r="4" spans="1:20" x14ac:dyDescent="0.25">
      <c r="C4">
        <v>2012</v>
      </c>
      <c r="G4">
        <v>2013</v>
      </c>
      <c r="K4">
        <v>2014</v>
      </c>
      <c r="O4" t="s">
        <v>5</v>
      </c>
      <c r="S4" s="2" t="s">
        <v>6</v>
      </c>
      <c r="T4" s="2" t="s">
        <v>7</v>
      </c>
    </row>
    <row r="5" spans="1:20" x14ac:dyDescent="0.25">
      <c r="A5" s="1" t="s">
        <v>4</v>
      </c>
      <c r="C5" s="2" t="s">
        <v>3</v>
      </c>
      <c r="D5" s="1" t="s">
        <v>2</v>
      </c>
      <c r="E5" s="1" t="s">
        <v>8</v>
      </c>
      <c r="G5" s="2" t="s">
        <v>3</v>
      </c>
      <c r="H5" s="1" t="s">
        <v>2</v>
      </c>
      <c r="I5" s="1" t="s">
        <v>8</v>
      </c>
      <c r="K5" s="2" t="s">
        <v>3</v>
      </c>
      <c r="L5" s="1" t="s">
        <v>2</v>
      </c>
      <c r="M5" s="1" t="s">
        <v>8</v>
      </c>
      <c r="O5" s="2" t="s">
        <v>3</v>
      </c>
      <c r="P5" s="1" t="s">
        <v>2</v>
      </c>
      <c r="Q5" s="1" t="s">
        <v>8</v>
      </c>
    </row>
    <row r="6" spans="1:20" x14ac:dyDescent="0.25">
      <c r="A6">
        <v>1</v>
      </c>
      <c r="C6">
        <v>1</v>
      </c>
      <c r="D6" s="3">
        <f t="shared" ref="D6:D43" si="0">100*C6/C$45</f>
        <v>1.5129050803352599E-3</v>
      </c>
      <c r="E6" s="5">
        <f>+C6*$A6</f>
        <v>1</v>
      </c>
      <c r="G6">
        <v>2</v>
      </c>
      <c r="H6" s="3">
        <f t="shared" ref="H6:H43" si="1">100*G6/G$45</f>
        <v>3.2303915234526423E-3</v>
      </c>
      <c r="I6" s="5">
        <f>+G6*$A6</f>
        <v>2</v>
      </c>
      <c r="K6">
        <v>45</v>
      </c>
      <c r="L6" s="3">
        <f t="shared" ref="L6:L43" si="2">100*K6/K$45</f>
        <v>8.351583088972199E-2</v>
      </c>
      <c r="M6" s="5">
        <f>+K6*$A6</f>
        <v>45</v>
      </c>
      <c r="O6">
        <v>0</v>
      </c>
      <c r="P6" s="3">
        <f t="shared" ref="P6:P43" si="3">100*O6/O$45</f>
        <v>0</v>
      </c>
      <c r="Q6" s="5">
        <f>+O6*$A6</f>
        <v>0</v>
      </c>
      <c r="S6" s="4">
        <f>+H6-D6</f>
        <v>1.7174864431173825E-3</v>
      </c>
      <c r="T6" s="4">
        <f>+P6-H6</f>
        <v>-3.2303915234526423E-3</v>
      </c>
    </row>
    <row r="7" spans="1:20" x14ac:dyDescent="0.25">
      <c r="A7">
        <v>2</v>
      </c>
      <c r="C7">
        <v>710</v>
      </c>
      <c r="D7" s="3">
        <f t="shared" si="0"/>
        <v>1.0741626070380343</v>
      </c>
      <c r="E7" s="5">
        <f t="shared" ref="E7:E42" si="4">+C7*$A7</f>
        <v>1420</v>
      </c>
      <c r="G7">
        <v>576</v>
      </c>
      <c r="H7" s="3">
        <f t="shared" si="1"/>
        <v>0.93035275875436108</v>
      </c>
      <c r="I7" s="5">
        <f t="shared" ref="I7:I42" si="5">+G7*$A7</f>
        <v>1152</v>
      </c>
      <c r="K7">
        <v>1256</v>
      </c>
      <c r="L7" s="3">
        <f t="shared" si="2"/>
        <v>2.3310196354997959</v>
      </c>
      <c r="M7" s="5">
        <f t="shared" ref="M7:M42" si="6">+K7*$A7</f>
        <v>2512</v>
      </c>
      <c r="O7">
        <v>0</v>
      </c>
      <c r="P7" s="3">
        <f t="shared" si="3"/>
        <v>0</v>
      </c>
      <c r="Q7" s="5">
        <f t="shared" ref="Q7:Q42" si="7">+O7*$A7</f>
        <v>0</v>
      </c>
      <c r="S7" s="4">
        <f t="shared" ref="S7:S43" si="8">+H7-D7</f>
        <v>-0.14380984828367327</v>
      </c>
      <c r="T7" s="4">
        <f t="shared" ref="T7:T43" si="9">+P7-H7</f>
        <v>-0.93035275875436108</v>
      </c>
    </row>
    <row r="8" spans="1:20" x14ac:dyDescent="0.25">
      <c r="A8">
        <v>3</v>
      </c>
      <c r="C8">
        <v>4015</v>
      </c>
      <c r="D8" s="3">
        <f t="shared" si="0"/>
        <v>6.0743138975460678</v>
      </c>
      <c r="E8" s="5">
        <f t="shared" si="4"/>
        <v>12045</v>
      </c>
      <c r="G8">
        <v>3754</v>
      </c>
      <c r="H8" s="3">
        <f t="shared" si="1"/>
        <v>6.0634448895206097</v>
      </c>
      <c r="I8" s="5">
        <f t="shared" si="5"/>
        <v>11262</v>
      </c>
      <c r="K8">
        <v>5891</v>
      </c>
      <c r="L8" s="3">
        <f t="shared" si="2"/>
        <v>10.93315021714116</v>
      </c>
      <c r="M8" s="5">
        <f t="shared" si="6"/>
        <v>17673</v>
      </c>
      <c r="O8">
        <v>45</v>
      </c>
      <c r="P8" s="3">
        <f t="shared" si="3"/>
        <v>8.351583088972199E-2</v>
      </c>
      <c r="Q8" s="5">
        <f t="shared" si="7"/>
        <v>135</v>
      </c>
      <c r="S8" s="4">
        <f t="shared" si="8"/>
        <v>-1.0869008025458093E-2</v>
      </c>
      <c r="T8" s="4">
        <f t="shared" si="9"/>
        <v>-5.979929058630888</v>
      </c>
    </row>
    <row r="9" spans="1:20" x14ac:dyDescent="0.25">
      <c r="A9">
        <v>4</v>
      </c>
      <c r="C9">
        <v>6767</v>
      </c>
      <c r="D9" s="3">
        <f t="shared" si="0"/>
        <v>10.237828678628702</v>
      </c>
      <c r="E9" s="5">
        <f t="shared" si="4"/>
        <v>27068</v>
      </c>
      <c r="G9">
        <v>6572</v>
      </c>
      <c r="H9" s="3">
        <f t="shared" si="1"/>
        <v>10.615066546065384</v>
      </c>
      <c r="I9" s="5">
        <f t="shared" si="5"/>
        <v>26288</v>
      </c>
      <c r="K9">
        <v>10430</v>
      </c>
      <c r="L9" s="3">
        <f t="shared" si="2"/>
        <v>19.35711369288445</v>
      </c>
      <c r="M9" s="5">
        <f t="shared" si="6"/>
        <v>41720</v>
      </c>
      <c r="O9">
        <v>1256</v>
      </c>
      <c r="P9" s="3">
        <f t="shared" si="3"/>
        <v>2.3310196354997959</v>
      </c>
      <c r="Q9" s="5">
        <f t="shared" si="7"/>
        <v>5024</v>
      </c>
      <c r="S9" s="4">
        <f t="shared" si="8"/>
        <v>0.37723786743668164</v>
      </c>
      <c r="T9" s="4">
        <f t="shared" si="9"/>
        <v>-8.2840469105655874</v>
      </c>
    </row>
    <row r="10" spans="1:20" x14ac:dyDescent="0.25">
      <c r="A10">
        <v>5</v>
      </c>
      <c r="C10">
        <v>8333</v>
      </c>
      <c r="D10" s="3">
        <f t="shared" si="0"/>
        <v>12.607038034433719</v>
      </c>
      <c r="E10" s="5">
        <f t="shared" si="4"/>
        <v>41665</v>
      </c>
      <c r="G10">
        <v>7504</v>
      </c>
      <c r="H10" s="3">
        <f t="shared" si="1"/>
        <v>12.120428995994315</v>
      </c>
      <c r="I10" s="5">
        <f t="shared" si="5"/>
        <v>37520</v>
      </c>
      <c r="K10">
        <v>8601</v>
      </c>
      <c r="L10" s="3">
        <f t="shared" si="2"/>
        <v>15.962659144055529</v>
      </c>
      <c r="M10" s="5">
        <f t="shared" si="6"/>
        <v>43005</v>
      </c>
      <c r="O10">
        <v>5891</v>
      </c>
      <c r="P10" s="3">
        <f t="shared" si="3"/>
        <v>10.93315021714116</v>
      </c>
      <c r="Q10" s="5">
        <f t="shared" si="7"/>
        <v>29455</v>
      </c>
      <c r="S10" s="4">
        <f t="shared" si="8"/>
        <v>-0.48660903843940417</v>
      </c>
      <c r="T10" s="4">
        <f t="shared" si="9"/>
        <v>-1.1872787788531554</v>
      </c>
    </row>
    <row r="11" spans="1:20" x14ac:dyDescent="0.25">
      <c r="A11">
        <v>6</v>
      </c>
      <c r="C11">
        <v>11426</v>
      </c>
      <c r="D11" s="3">
        <f t="shared" si="0"/>
        <v>17.286453447910677</v>
      </c>
      <c r="E11" s="5">
        <f t="shared" si="4"/>
        <v>68556</v>
      </c>
      <c r="G11">
        <v>10865</v>
      </c>
      <c r="H11" s="3">
        <f t="shared" si="1"/>
        <v>17.54910195115648</v>
      </c>
      <c r="I11" s="5">
        <f t="shared" si="5"/>
        <v>65190</v>
      </c>
      <c r="K11">
        <v>7048</v>
      </c>
      <c r="L11" s="3">
        <f t="shared" si="2"/>
        <v>13.080435024683569</v>
      </c>
      <c r="M11" s="5">
        <f t="shared" si="6"/>
        <v>42288</v>
      </c>
      <c r="O11">
        <v>10430</v>
      </c>
      <c r="P11" s="3">
        <f t="shared" si="3"/>
        <v>19.35711369288445</v>
      </c>
      <c r="Q11" s="5">
        <f t="shared" si="7"/>
        <v>62580</v>
      </c>
      <c r="S11" s="4">
        <f t="shared" si="8"/>
        <v>0.2626485032458028</v>
      </c>
      <c r="T11" s="4">
        <f t="shared" si="9"/>
        <v>1.8080117417279702</v>
      </c>
    </row>
    <row r="12" spans="1:20" x14ac:dyDescent="0.25">
      <c r="A12">
        <v>7</v>
      </c>
      <c r="C12">
        <v>9991</v>
      </c>
      <c r="D12" s="3">
        <f t="shared" si="0"/>
        <v>15.11543465762958</v>
      </c>
      <c r="E12" s="5">
        <f t="shared" si="4"/>
        <v>69937</v>
      </c>
      <c r="G12">
        <v>9133</v>
      </c>
      <c r="H12" s="3">
        <f t="shared" si="1"/>
        <v>14.751582891846493</v>
      </c>
      <c r="I12" s="5">
        <f t="shared" si="5"/>
        <v>63931</v>
      </c>
      <c r="K12">
        <v>5585</v>
      </c>
      <c r="L12" s="3">
        <f t="shared" si="2"/>
        <v>10.36524256709105</v>
      </c>
      <c r="M12" s="5">
        <f t="shared" si="6"/>
        <v>39095</v>
      </c>
      <c r="O12">
        <v>8601</v>
      </c>
      <c r="P12" s="3">
        <f t="shared" si="3"/>
        <v>15.962659144055529</v>
      </c>
      <c r="Q12" s="5">
        <f t="shared" si="7"/>
        <v>60207</v>
      </c>
      <c r="S12" s="4">
        <f t="shared" si="8"/>
        <v>-0.36385176578308709</v>
      </c>
      <c r="T12" s="4">
        <f t="shared" si="9"/>
        <v>1.2110762522090361</v>
      </c>
    </row>
    <row r="13" spans="1:20" x14ac:dyDescent="0.25">
      <c r="A13">
        <v>8</v>
      </c>
      <c r="C13">
        <v>7134</v>
      </c>
      <c r="D13" s="3">
        <f t="shared" si="0"/>
        <v>10.793064843111743</v>
      </c>
      <c r="E13" s="5">
        <f t="shared" si="4"/>
        <v>57072</v>
      </c>
      <c r="G13">
        <v>6967</v>
      </c>
      <c r="H13" s="3">
        <f t="shared" si="1"/>
        <v>11.25306887194728</v>
      </c>
      <c r="I13" s="5">
        <f t="shared" si="5"/>
        <v>55736</v>
      </c>
      <c r="K13">
        <v>3798</v>
      </c>
      <c r="L13" s="3">
        <f t="shared" si="2"/>
        <v>7.0487361270925355</v>
      </c>
      <c r="M13" s="5">
        <f t="shared" si="6"/>
        <v>30384</v>
      </c>
      <c r="O13">
        <v>7048</v>
      </c>
      <c r="P13" s="3">
        <f t="shared" si="3"/>
        <v>13.080435024683569</v>
      </c>
      <c r="Q13" s="5">
        <f t="shared" si="7"/>
        <v>56384</v>
      </c>
      <c r="S13" s="4">
        <f t="shared" si="8"/>
        <v>0.46000402883553626</v>
      </c>
      <c r="T13" s="4">
        <f t="shared" si="9"/>
        <v>1.827366152736289</v>
      </c>
    </row>
    <row r="14" spans="1:20" x14ac:dyDescent="0.25">
      <c r="A14">
        <v>9</v>
      </c>
      <c r="C14">
        <v>4889</v>
      </c>
      <c r="D14" s="3">
        <f t="shared" si="0"/>
        <v>7.3965929377590847</v>
      </c>
      <c r="E14" s="5">
        <f t="shared" si="4"/>
        <v>44001</v>
      </c>
      <c r="G14">
        <v>4522</v>
      </c>
      <c r="H14" s="3">
        <f t="shared" si="1"/>
        <v>7.3039152345264249</v>
      </c>
      <c r="I14" s="5">
        <f t="shared" si="5"/>
        <v>40698</v>
      </c>
      <c r="K14">
        <v>3211</v>
      </c>
      <c r="L14" s="3">
        <f t="shared" si="2"/>
        <v>5.9593185108199398</v>
      </c>
      <c r="M14" s="5">
        <f t="shared" si="6"/>
        <v>28899</v>
      </c>
      <c r="O14">
        <v>5585</v>
      </c>
      <c r="P14" s="3">
        <f t="shared" si="3"/>
        <v>10.36524256709105</v>
      </c>
      <c r="Q14" s="5">
        <f t="shared" si="7"/>
        <v>50265</v>
      </c>
      <c r="S14" s="4">
        <f t="shared" si="8"/>
        <v>-9.267770323265978E-2</v>
      </c>
      <c r="T14" s="4">
        <f t="shared" si="9"/>
        <v>3.0613273325646251</v>
      </c>
    </row>
    <row r="15" spans="1:20" x14ac:dyDescent="0.25">
      <c r="A15">
        <v>10</v>
      </c>
      <c r="C15">
        <v>3173</v>
      </c>
      <c r="D15" s="3">
        <f t="shared" si="0"/>
        <v>4.8004478199037797</v>
      </c>
      <c r="E15" s="5">
        <f t="shared" si="4"/>
        <v>31730</v>
      </c>
      <c r="G15">
        <v>2963</v>
      </c>
      <c r="H15" s="3">
        <f t="shared" si="1"/>
        <v>4.7858250419950901</v>
      </c>
      <c r="I15" s="5">
        <f t="shared" si="5"/>
        <v>29630</v>
      </c>
      <c r="K15">
        <v>1878</v>
      </c>
      <c r="L15" s="3">
        <f t="shared" si="2"/>
        <v>3.4853940091310642</v>
      </c>
      <c r="M15" s="5">
        <f t="shared" si="6"/>
        <v>18780</v>
      </c>
      <c r="O15">
        <v>3798</v>
      </c>
      <c r="P15" s="3">
        <f t="shared" si="3"/>
        <v>7.0487361270925355</v>
      </c>
      <c r="Q15" s="5">
        <f t="shared" si="7"/>
        <v>37980</v>
      </c>
      <c r="S15" s="4">
        <f t="shared" si="8"/>
        <v>-1.4622777908689599E-2</v>
      </c>
      <c r="T15" s="4">
        <f t="shared" si="9"/>
        <v>2.2629110850974454</v>
      </c>
    </row>
    <row r="16" spans="1:20" x14ac:dyDescent="0.25">
      <c r="A16">
        <v>11</v>
      </c>
      <c r="C16">
        <v>2596</v>
      </c>
      <c r="D16" s="3">
        <f t="shared" si="0"/>
        <v>3.9275015885503342</v>
      </c>
      <c r="E16" s="5">
        <f t="shared" si="4"/>
        <v>28556</v>
      </c>
      <c r="G16">
        <v>2529</v>
      </c>
      <c r="H16" s="3">
        <f t="shared" si="1"/>
        <v>4.0848300814058662</v>
      </c>
      <c r="I16" s="5">
        <f t="shared" si="5"/>
        <v>27819</v>
      </c>
      <c r="K16">
        <v>1728</v>
      </c>
      <c r="L16" s="3">
        <f t="shared" si="2"/>
        <v>3.2070079061653241</v>
      </c>
      <c r="M16" s="5">
        <f t="shared" si="6"/>
        <v>19008</v>
      </c>
      <c r="O16">
        <v>3211</v>
      </c>
      <c r="P16" s="3">
        <f t="shared" si="3"/>
        <v>5.9593185108199398</v>
      </c>
      <c r="Q16" s="5">
        <f t="shared" si="7"/>
        <v>35321</v>
      </c>
      <c r="S16" s="4">
        <f t="shared" si="8"/>
        <v>0.15732849285553208</v>
      </c>
      <c r="T16" s="4">
        <f t="shared" si="9"/>
        <v>1.8744884294140736</v>
      </c>
    </row>
    <row r="17" spans="1:20" x14ac:dyDescent="0.25">
      <c r="A17">
        <v>12</v>
      </c>
      <c r="C17">
        <v>1847</v>
      </c>
      <c r="D17" s="3">
        <f t="shared" si="0"/>
        <v>2.794335683379225</v>
      </c>
      <c r="E17" s="5">
        <f t="shared" si="4"/>
        <v>22164</v>
      </c>
      <c r="G17">
        <v>1681</v>
      </c>
      <c r="H17" s="3">
        <f t="shared" si="1"/>
        <v>2.715144075461946</v>
      </c>
      <c r="I17" s="5">
        <f t="shared" si="5"/>
        <v>20172</v>
      </c>
      <c r="K17">
        <v>1280</v>
      </c>
      <c r="L17" s="3">
        <f t="shared" si="2"/>
        <v>2.375561411974314</v>
      </c>
      <c r="M17" s="5">
        <f t="shared" si="6"/>
        <v>15360</v>
      </c>
      <c r="O17">
        <v>1878</v>
      </c>
      <c r="P17" s="3">
        <f t="shared" si="3"/>
        <v>3.4853940091310642</v>
      </c>
      <c r="Q17" s="5">
        <f t="shared" si="7"/>
        <v>22536</v>
      </c>
      <c r="S17" s="4">
        <f t="shared" si="8"/>
        <v>-7.9191607917278972E-2</v>
      </c>
      <c r="T17" s="4">
        <f t="shared" si="9"/>
        <v>0.7702499336691182</v>
      </c>
    </row>
    <row r="18" spans="1:20" x14ac:dyDescent="0.25">
      <c r="A18">
        <v>13</v>
      </c>
      <c r="C18">
        <v>1528</v>
      </c>
      <c r="D18" s="3">
        <f t="shared" si="0"/>
        <v>2.311718962752277</v>
      </c>
      <c r="E18" s="5">
        <f t="shared" si="4"/>
        <v>19864</v>
      </c>
      <c r="G18">
        <v>1603</v>
      </c>
      <c r="H18" s="3">
        <f t="shared" si="1"/>
        <v>2.5891588060472928</v>
      </c>
      <c r="I18" s="5">
        <f t="shared" si="5"/>
        <v>20839</v>
      </c>
      <c r="K18">
        <v>1043</v>
      </c>
      <c r="L18" s="3">
        <f t="shared" si="2"/>
        <v>1.9357113692884451</v>
      </c>
      <c r="M18" s="5">
        <f t="shared" si="6"/>
        <v>13559</v>
      </c>
      <c r="O18">
        <v>1728</v>
      </c>
      <c r="P18" s="3">
        <f t="shared" si="3"/>
        <v>3.2070079061653241</v>
      </c>
      <c r="Q18" s="5">
        <f t="shared" si="7"/>
        <v>22464</v>
      </c>
      <c r="S18" s="4">
        <f t="shared" si="8"/>
        <v>0.27743984329501581</v>
      </c>
      <c r="T18" s="4">
        <f t="shared" si="9"/>
        <v>0.61784910011803129</v>
      </c>
    </row>
    <row r="19" spans="1:20" x14ac:dyDescent="0.25">
      <c r="A19">
        <v>14</v>
      </c>
      <c r="C19">
        <v>1195</v>
      </c>
      <c r="D19" s="3">
        <f t="shared" si="0"/>
        <v>1.8079215710006353</v>
      </c>
      <c r="E19" s="5">
        <f t="shared" si="4"/>
        <v>16730</v>
      </c>
      <c r="G19">
        <v>1090</v>
      </c>
      <c r="H19" s="3">
        <f t="shared" si="1"/>
        <v>1.7605633802816902</v>
      </c>
      <c r="I19" s="5">
        <f t="shared" si="5"/>
        <v>15260</v>
      </c>
      <c r="K19">
        <v>665</v>
      </c>
      <c r="L19" s="3">
        <f t="shared" si="2"/>
        <v>1.2341783898147805</v>
      </c>
      <c r="M19" s="5">
        <f t="shared" si="6"/>
        <v>9310</v>
      </c>
      <c r="O19">
        <v>1280</v>
      </c>
      <c r="P19" s="3">
        <f t="shared" si="3"/>
        <v>2.375561411974314</v>
      </c>
      <c r="Q19" s="5">
        <f t="shared" si="7"/>
        <v>17920</v>
      </c>
      <c r="S19" s="4">
        <f t="shared" si="8"/>
        <v>-4.7358190718945092E-2</v>
      </c>
      <c r="T19" s="4">
        <f t="shared" si="9"/>
        <v>0.61499803169262379</v>
      </c>
    </row>
    <row r="20" spans="1:20" x14ac:dyDescent="0.25">
      <c r="A20">
        <v>15</v>
      </c>
      <c r="C20">
        <v>1140</v>
      </c>
      <c r="D20" s="3">
        <f t="shared" si="0"/>
        <v>1.7247117915821961</v>
      </c>
      <c r="E20" s="5">
        <f t="shared" si="4"/>
        <v>17100</v>
      </c>
      <c r="G20">
        <v>951</v>
      </c>
      <c r="H20" s="3">
        <f t="shared" si="1"/>
        <v>1.5360511694017316</v>
      </c>
      <c r="I20" s="5">
        <f t="shared" si="5"/>
        <v>14265</v>
      </c>
      <c r="K20">
        <v>584</v>
      </c>
      <c r="L20" s="3">
        <f t="shared" si="2"/>
        <v>1.0838498942132808</v>
      </c>
      <c r="M20" s="5">
        <f t="shared" si="6"/>
        <v>8760</v>
      </c>
      <c r="O20">
        <v>1043</v>
      </c>
      <c r="P20" s="3">
        <f t="shared" si="3"/>
        <v>1.9357113692884451</v>
      </c>
      <c r="Q20" s="5">
        <f t="shared" si="7"/>
        <v>15645</v>
      </c>
      <c r="S20" s="4">
        <f t="shared" si="8"/>
        <v>-0.18866062218046453</v>
      </c>
      <c r="T20" s="4">
        <f t="shared" si="9"/>
        <v>0.39966019988671353</v>
      </c>
    </row>
    <row r="21" spans="1:20" x14ac:dyDescent="0.25">
      <c r="A21">
        <v>16</v>
      </c>
      <c r="C21">
        <v>222</v>
      </c>
      <c r="D21" s="3">
        <f t="shared" si="0"/>
        <v>0.33586492783442767</v>
      </c>
      <c r="E21" s="5">
        <f t="shared" si="4"/>
        <v>3552</v>
      </c>
      <c r="G21">
        <v>236</v>
      </c>
      <c r="H21" s="3">
        <f t="shared" si="1"/>
        <v>0.3811861997674118</v>
      </c>
      <c r="I21" s="5">
        <f t="shared" si="5"/>
        <v>3776</v>
      </c>
      <c r="K21">
        <v>197</v>
      </c>
      <c r="L21" s="3">
        <f t="shared" si="2"/>
        <v>0.36561374856167178</v>
      </c>
      <c r="M21" s="5">
        <f t="shared" si="6"/>
        <v>3152</v>
      </c>
      <c r="O21">
        <v>665</v>
      </c>
      <c r="P21" s="3">
        <f t="shared" si="3"/>
        <v>1.2341783898147805</v>
      </c>
      <c r="Q21" s="5">
        <f t="shared" si="7"/>
        <v>10640</v>
      </c>
      <c r="S21" s="4">
        <f t="shared" si="8"/>
        <v>4.5321271932984131E-2</v>
      </c>
      <c r="T21" s="4">
        <f t="shared" si="9"/>
        <v>0.8529921900473687</v>
      </c>
    </row>
    <row r="22" spans="1:20" x14ac:dyDescent="0.25">
      <c r="A22">
        <v>17</v>
      </c>
      <c r="C22">
        <v>238</v>
      </c>
      <c r="D22" s="3">
        <f t="shared" si="0"/>
        <v>0.3600714091197918</v>
      </c>
      <c r="E22" s="5">
        <f t="shared" si="4"/>
        <v>4046</v>
      </c>
      <c r="G22">
        <v>210</v>
      </c>
      <c r="H22" s="3">
        <f t="shared" si="1"/>
        <v>0.33919110996252744</v>
      </c>
      <c r="I22" s="5">
        <f t="shared" si="5"/>
        <v>3570</v>
      </c>
      <c r="K22">
        <v>214</v>
      </c>
      <c r="L22" s="3">
        <f t="shared" si="2"/>
        <v>0.39716417356445566</v>
      </c>
      <c r="M22" s="5">
        <f t="shared" si="6"/>
        <v>3638</v>
      </c>
      <c r="O22">
        <v>584</v>
      </c>
      <c r="P22" s="3">
        <f t="shared" si="3"/>
        <v>1.0838498942132808</v>
      </c>
      <c r="Q22" s="5">
        <f t="shared" si="7"/>
        <v>9928</v>
      </c>
      <c r="S22" s="4">
        <f t="shared" si="8"/>
        <v>-2.0880299157264359E-2</v>
      </c>
      <c r="T22" s="4">
        <f t="shared" si="9"/>
        <v>0.74465878425075338</v>
      </c>
    </row>
    <row r="23" spans="1:20" x14ac:dyDescent="0.25">
      <c r="A23">
        <v>18</v>
      </c>
      <c r="C23">
        <v>218</v>
      </c>
      <c r="D23" s="3">
        <f t="shared" si="0"/>
        <v>0.32981330751308663</v>
      </c>
      <c r="E23" s="5">
        <f t="shared" si="4"/>
        <v>3924</v>
      </c>
      <c r="G23">
        <v>151</v>
      </c>
      <c r="H23" s="3">
        <f t="shared" si="1"/>
        <v>0.2438945600206745</v>
      </c>
      <c r="I23" s="5">
        <f t="shared" si="5"/>
        <v>2718</v>
      </c>
      <c r="K23">
        <v>176</v>
      </c>
      <c r="L23" s="3">
        <f t="shared" si="2"/>
        <v>0.32663969414646821</v>
      </c>
      <c r="M23" s="5">
        <f t="shared" si="6"/>
        <v>3168</v>
      </c>
      <c r="O23">
        <v>197</v>
      </c>
      <c r="P23" s="3">
        <f t="shared" si="3"/>
        <v>0.36561374856167178</v>
      </c>
      <c r="Q23" s="5">
        <f t="shared" si="7"/>
        <v>3546</v>
      </c>
      <c r="S23" s="4">
        <f t="shared" si="8"/>
        <v>-8.5918747492412129E-2</v>
      </c>
      <c r="T23" s="4">
        <f t="shared" si="9"/>
        <v>0.12171918854099728</v>
      </c>
    </row>
    <row r="24" spans="1:20" x14ac:dyDescent="0.25">
      <c r="A24">
        <v>19</v>
      </c>
      <c r="C24">
        <v>173</v>
      </c>
      <c r="D24" s="3">
        <f t="shared" si="0"/>
        <v>0.26173257889799995</v>
      </c>
      <c r="E24" s="5">
        <f t="shared" si="4"/>
        <v>3287</v>
      </c>
      <c r="G24">
        <v>168</v>
      </c>
      <c r="H24" s="3">
        <f t="shared" si="1"/>
        <v>0.27135288797002199</v>
      </c>
      <c r="I24" s="5">
        <f t="shared" si="5"/>
        <v>3192</v>
      </c>
      <c r="K24">
        <v>188</v>
      </c>
      <c r="L24" s="3">
        <f t="shared" si="2"/>
        <v>0.34891058238372741</v>
      </c>
      <c r="M24" s="5">
        <f t="shared" si="6"/>
        <v>3572</v>
      </c>
      <c r="O24">
        <v>214</v>
      </c>
      <c r="P24" s="3">
        <f t="shared" si="3"/>
        <v>0.39716417356445566</v>
      </c>
      <c r="Q24" s="5">
        <f t="shared" si="7"/>
        <v>4066</v>
      </c>
      <c r="S24" s="4">
        <f t="shared" si="8"/>
        <v>9.6203090720220485E-3</v>
      </c>
      <c r="T24" s="4">
        <f t="shared" si="9"/>
        <v>0.12581128559443366</v>
      </c>
    </row>
    <row r="25" spans="1:20" x14ac:dyDescent="0.25">
      <c r="A25">
        <v>20</v>
      </c>
      <c r="C25">
        <v>137</v>
      </c>
      <c r="D25" s="3">
        <f t="shared" si="0"/>
        <v>0.2072679960059306</v>
      </c>
      <c r="E25" s="5">
        <f t="shared" si="4"/>
        <v>2740</v>
      </c>
      <c r="G25">
        <v>125</v>
      </c>
      <c r="H25" s="3">
        <f t="shared" si="1"/>
        <v>0.20189947021579016</v>
      </c>
      <c r="I25" s="5">
        <f t="shared" si="5"/>
        <v>2500</v>
      </c>
      <c r="K25">
        <v>22</v>
      </c>
      <c r="L25" s="3">
        <f t="shared" si="2"/>
        <v>4.0829961768308526E-2</v>
      </c>
      <c r="M25" s="5">
        <f t="shared" si="6"/>
        <v>440</v>
      </c>
      <c r="O25">
        <v>176</v>
      </c>
      <c r="P25" s="3">
        <f t="shared" si="3"/>
        <v>0.32663969414646821</v>
      </c>
      <c r="Q25" s="5">
        <f t="shared" si="7"/>
        <v>3520</v>
      </c>
      <c r="S25" s="4">
        <f t="shared" si="8"/>
        <v>-5.3685257901404382E-3</v>
      </c>
      <c r="T25" s="4">
        <f t="shared" si="9"/>
        <v>0.12474022393067805</v>
      </c>
    </row>
    <row r="26" spans="1:20" x14ac:dyDescent="0.25">
      <c r="A26">
        <v>21</v>
      </c>
      <c r="C26">
        <v>114</v>
      </c>
      <c r="D26" s="3">
        <f t="shared" si="0"/>
        <v>0.17247117915821961</v>
      </c>
      <c r="E26" s="5">
        <f t="shared" si="4"/>
        <v>2394</v>
      </c>
      <c r="G26">
        <v>103</v>
      </c>
      <c r="H26" s="3">
        <f t="shared" si="1"/>
        <v>0.16636516345781108</v>
      </c>
      <c r="I26" s="5">
        <f t="shared" si="5"/>
        <v>2163</v>
      </c>
      <c r="K26">
        <v>11</v>
      </c>
      <c r="L26" s="3">
        <f t="shared" si="2"/>
        <v>2.0414980884154263E-2</v>
      </c>
      <c r="M26" s="5">
        <f t="shared" si="6"/>
        <v>231</v>
      </c>
      <c r="O26">
        <v>188</v>
      </c>
      <c r="P26" s="3">
        <f t="shared" si="3"/>
        <v>0.34891058238372741</v>
      </c>
      <c r="Q26" s="5">
        <f t="shared" si="7"/>
        <v>3948</v>
      </c>
      <c r="S26" s="4">
        <f t="shared" si="8"/>
        <v>-6.1060157004085291E-3</v>
      </c>
      <c r="T26" s="4">
        <f t="shared" si="9"/>
        <v>0.18254541892591633</v>
      </c>
    </row>
    <row r="27" spans="1:20" x14ac:dyDescent="0.25">
      <c r="A27">
        <v>22</v>
      </c>
      <c r="C27">
        <v>116</v>
      </c>
      <c r="D27" s="3">
        <f t="shared" si="0"/>
        <v>0.17549698931889013</v>
      </c>
      <c r="E27" s="5">
        <f t="shared" si="4"/>
        <v>2552</v>
      </c>
      <c r="G27">
        <v>107</v>
      </c>
      <c r="H27" s="3">
        <f t="shared" si="1"/>
        <v>0.17282594650471636</v>
      </c>
      <c r="I27" s="5">
        <f t="shared" si="5"/>
        <v>2354</v>
      </c>
      <c r="K27">
        <v>2</v>
      </c>
      <c r="L27" s="3">
        <f t="shared" si="2"/>
        <v>3.7118147062098661E-3</v>
      </c>
      <c r="M27" s="5">
        <f t="shared" si="6"/>
        <v>44</v>
      </c>
      <c r="O27">
        <v>22</v>
      </c>
      <c r="P27" s="3">
        <f t="shared" si="3"/>
        <v>4.0829961768308526E-2</v>
      </c>
      <c r="Q27" s="5">
        <f t="shared" si="7"/>
        <v>484</v>
      </c>
      <c r="S27" s="4">
        <f t="shared" si="8"/>
        <v>-2.6710428141737685E-3</v>
      </c>
      <c r="T27" s="4">
        <f t="shared" si="9"/>
        <v>-0.13199598473640783</v>
      </c>
    </row>
    <row r="28" spans="1:20" x14ac:dyDescent="0.25">
      <c r="A28">
        <v>23</v>
      </c>
      <c r="C28">
        <v>67</v>
      </c>
      <c r="D28" s="3">
        <f t="shared" si="0"/>
        <v>0.1013646403824624</v>
      </c>
      <c r="E28" s="5">
        <f t="shared" si="4"/>
        <v>1541</v>
      </c>
      <c r="G28">
        <v>42</v>
      </c>
      <c r="H28" s="3">
        <f t="shared" si="1"/>
        <v>6.7838221992505499E-2</v>
      </c>
      <c r="I28" s="5">
        <f t="shared" si="5"/>
        <v>966</v>
      </c>
      <c r="K28">
        <v>2</v>
      </c>
      <c r="L28" s="3">
        <f t="shared" si="2"/>
        <v>3.7118147062098661E-3</v>
      </c>
      <c r="M28" s="5">
        <f t="shared" si="6"/>
        <v>46</v>
      </c>
      <c r="O28">
        <v>11</v>
      </c>
      <c r="P28" s="3">
        <f t="shared" si="3"/>
        <v>2.0414980884154263E-2</v>
      </c>
      <c r="Q28" s="5">
        <f t="shared" si="7"/>
        <v>253</v>
      </c>
      <c r="S28" s="4">
        <f t="shared" si="8"/>
        <v>-3.3526418389956902E-2</v>
      </c>
      <c r="T28" s="4">
        <f t="shared" si="9"/>
        <v>-4.7423241108351236E-2</v>
      </c>
    </row>
    <row r="29" spans="1:20" x14ac:dyDescent="0.25">
      <c r="A29">
        <v>24</v>
      </c>
      <c r="C29">
        <v>37</v>
      </c>
      <c r="D29" s="3">
        <f t="shared" si="0"/>
        <v>5.5977487972404615E-2</v>
      </c>
      <c r="E29" s="5">
        <f t="shared" si="4"/>
        <v>888</v>
      </c>
      <c r="G29">
        <v>26</v>
      </c>
      <c r="H29" s="3">
        <f t="shared" si="1"/>
        <v>4.1995089804884353E-2</v>
      </c>
      <c r="I29" s="5">
        <f t="shared" si="5"/>
        <v>624</v>
      </c>
      <c r="K29">
        <v>0</v>
      </c>
      <c r="L29" s="3">
        <f t="shared" si="2"/>
        <v>0</v>
      </c>
      <c r="M29" s="5">
        <f t="shared" si="6"/>
        <v>0</v>
      </c>
      <c r="O29">
        <v>2</v>
      </c>
      <c r="P29" s="3">
        <f t="shared" si="3"/>
        <v>3.7118147062098661E-3</v>
      </c>
      <c r="Q29" s="5">
        <f t="shared" si="7"/>
        <v>48</v>
      </c>
      <c r="S29" s="4">
        <f t="shared" si="8"/>
        <v>-1.3982398167520262E-2</v>
      </c>
      <c r="T29" s="4">
        <f t="shared" si="9"/>
        <v>-3.8283275098674484E-2</v>
      </c>
    </row>
    <row r="30" spans="1:20" x14ac:dyDescent="0.25">
      <c r="A30">
        <v>25</v>
      </c>
      <c r="C30">
        <v>8</v>
      </c>
      <c r="D30" s="3">
        <f t="shared" si="0"/>
        <v>1.2103240642682079E-2</v>
      </c>
      <c r="E30" s="5">
        <f t="shared" si="4"/>
        <v>200</v>
      </c>
      <c r="G30">
        <v>0</v>
      </c>
      <c r="H30" s="3">
        <f t="shared" si="1"/>
        <v>0</v>
      </c>
      <c r="I30" s="5">
        <f t="shared" si="5"/>
        <v>0</v>
      </c>
      <c r="K30">
        <v>1</v>
      </c>
      <c r="L30" s="3">
        <f t="shared" si="2"/>
        <v>1.8559073531049331E-3</v>
      </c>
      <c r="M30" s="5">
        <f t="shared" si="6"/>
        <v>25</v>
      </c>
      <c r="O30">
        <v>2</v>
      </c>
      <c r="P30" s="3">
        <f t="shared" si="3"/>
        <v>3.7118147062098661E-3</v>
      </c>
      <c r="Q30" s="5">
        <f t="shared" si="7"/>
        <v>50</v>
      </c>
      <c r="S30" s="4">
        <f t="shared" si="8"/>
        <v>-1.2103240642682079E-2</v>
      </c>
      <c r="T30" s="4">
        <f t="shared" si="9"/>
        <v>3.7118147062098661E-3</v>
      </c>
    </row>
    <row r="31" spans="1:20" x14ac:dyDescent="0.25">
      <c r="A31">
        <v>26</v>
      </c>
      <c r="C31">
        <v>4</v>
      </c>
      <c r="D31" s="3">
        <f t="shared" si="0"/>
        <v>6.0516203213410395E-3</v>
      </c>
      <c r="E31" s="5">
        <f t="shared" si="4"/>
        <v>104</v>
      </c>
      <c r="G31">
        <v>1</v>
      </c>
      <c r="H31" s="3">
        <f t="shared" si="1"/>
        <v>1.6151957617263212E-3</v>
      </c>
      <c r="I31" s="5">
        <f t="shared" si="5"/>
        <v>26</v>
      </c>
      <c r="K31">
        <v>1</v>
      </c>
      <c r="L31" s="3">
        <f t="shared" si="2"/>
        <v>1.8559073531049331E-3</v>
      </c>
      <c r="M31" s="5">
        <f t="shared" si="6"/>
        <v>26</v>
      </c>
      <c r="O31">
        <v>0</v>
      </c>
      <c r="P31" s="3">
        <f t="shared" si="3"/>
        <v>0</v>
      </c>
      <c r="Q31" s="5">
        <f t="shared" si="7"/>
        <v>0</v>
      </c>
      <c r="S31" s="4">
        <f t="shared" si="8"/>
        <v>-4.4364245596147187E-3</v>
      </c>
      <c r="T31" s="4">
        <f t="shared" si="9"/>
        <v>-1.6151957617263212E-3</v>
      </c>
    </row>
    <row r="32" spans="1:20" x14ac:dyDescent="0.25">
      <c r="A32">
        <v>27</v>
      </c>
      <c r="C32">
        <v>2</v>
      </c>
      <c r="D32" s="3">
        <f t="shared" si="0"/>
        <v>3.0258101606705197E-3</v>
      </c>
      <c r="E32" s="5">
        <f t="shared" si="4"/>
        <v>54</v>
      </c>
      <c r="G32">
        <v>1</v>
      </c>
      <c r="H32" s="3">
        <f t="shared" si="1"/>
        <v>1.6151957617263212E-3</v>
      </c>
      <c r="I32" s="5">
        <f t="shared" si="5"/>
        <v>27</v>
      </c>
      <c r="K32">
        <v>2</v>
      </c>
      <c r="L32" s="3">
        <f t="shared" si="2"/>
        <v>3.7118147062098661E-3</v>
      </c>
      <c r="M32" s="5">
        <f t="shared" si="6"/>
        <v>54</v>
      </c>
      <c r="O32">
        <v>1</v>
      </c>
      <c r="P32" s="3">
        <f t="shared" si="3"/>
        <v>1.8559073531049331E-3</v>
      </c>
      <c r="Q32" s="5">
        <f t="shared" si="7"/>
        <v>27</v>
      </c>
      <c r="S32" s="4">
        <f t="shared" si="8"/>
        <v>-1.4106143989441986E-3</v>
      </c>
      <c r="T32" s="4">
        <f t="shared" si="9"/>
        <v>2.4071159137861189E-4</v>
      </c>
    </row>
    <row r="33" spans="1:20" x14ac:dyDescent="0.25">
      <c r="A33">
        <v>28</v>
      </c>
      <c r="C33">
        <v>1</v>
      </c>
      <c r="D33" s="3">
        <f t="shared" si="0"/>
        <v>1.5129050803352599E-3</v>
      </c>
      <c r="E33" s="5">
        <f t="shared" si="4"/>
        <v>28</v>
      </c>
      <c r="G33">
        <v>0</v>
      </c>
      <c r="H33" s="3">
        <f t="shared" si="1"/>
        <v>0</v>
      </c>
      <c r="I33" s="5">
        <f t="shared" si="5"/>
        <v>0</v>
      </c>
      <c r="K33">
        <v>0</v>
      </c>
      <c r="L33" s="3">
        <f t="shared" si="2"/>
        <v>0</v>
      </c>
      <c r="M33" s="5">
        <f t="shared" si="6"/>
        <v>0</v>
      </c>
      <c r="O33">
        <v>1</v>
      </c>
      <c r="P33" s="3">
        <f t="shared" si="3"/>
        <v>1.8559073531049331E-3</v>
      </c>
      <c r="Q33" s="5">
        <f t="shared" si="7"/>
        <v>28</v>
      </c>
      <c r="S33" s="4">
        <f t="shared" si="8"/>
        <v>-1.5129050803352599E-3</v>
      </c>
      <c r="T33" s="4">
        <f t="shared" si="9"/>
        <v>1.8559073531049331E-3</v>
      </c>
    </row>
    <row r="34" spans="1:20" x14ac:dyDescent="0.25">
      <c r="A34">
        <v>29</v>
      </c>
      <c r="C34">
        <v>1</v>
      </c>
      <c r="D34" s="3">
        <f t="shared" si="0"/>
        <v>1.5129050803352599E-3</v>
      </c>
      <c r="E34" s="5">
        <f t="shared" si="4"/>
        <v>29</v>
      </c>
      <c r="G34">
        <v>0</v>
      </c>
      <c r="H34" s="3">
        <f t="shared" si="1"/>
        <v>0</v>
      </c>
      <c r="I34" s="5">
        <f t="shared" si="5"/>
        <v>0</v>
      </c>
      <c r="K34">
        <v>0</v>
      </c>
      <c r="L34" s="3">
        <f t="shared" si="2"/>
        <v>0</v>
      </c>
      <c r="M34" s="5">
        <f t="shared" si="6"/>
        <v>0</v>
      </c>
      <c r="O34">
        <v>2</v>
      </c>
      <c r="P34" s="3">
        <f t="shared" si="3"/>
        <v>3.7118147062098661E-3</v>
      </c>
      <c r="Q34" s="5">
        <f t="shared" si="7"/>
        <v>58</v>
      </c>
      <c r="S34" s="4">
        <f t="shared" si="8"/>
        <v>-1.5129050803352599E-3</v>
      </c>
      <c r="T34" s="4">
        <f t="shared" si="9"/>
        <v>3.7118147062098661E-3</v>
      </c>
    </row>
    <row r="35" spans="1:20" x14ac:dyDescent="0.25">
      <c r="A35">
        <v>30</v>
      </c>
      <c r="C35">
        <v>0</v>
      </c>
      <c r="D35" s="3">
        <f t="shared" si="0"/>
        <v>0</v>
      </c>
      <c r="E35" s="5">
        <f t="shared" si="4"/>
        <v>0</v>
      </c>
      <c r="G35">
        <v>0</v>
      </c>
      <c r="H35" s="3">
        <f t="shared" si="1"/>
        <v>0</v>
      </c>
      <c r="I35" s="5">
        <f t="shared" si="5"/>
        <v>0</v>
      </c>
      <c r="K35">
        <v>0</v>
      </c>
      <c r="L35" s="3">
        <f t="shared" si="2"/>
        <v>0</v>
      </c>
      <c r="M35" s="5">
        <f t="shared" si="6"/>
        <v>0</v>
      </c>
      <c r="O35">
        <v>0</v>
      </c>
      <c r="P35" s="3">
        <f t="shared" si="3"/>
        <v>0</v>
      </c>
      <c r="Q35" s="5">
        <f t="shared" si="7"/>
        <v>0</v>
      </c>
      <c r="S35" s="4">
        <f t="shared" si="8"/>
        <v>0</v>
      </c>
      <c r="T35" s="4">
        <f t="shared" si="9"/>
        <v>0</v>
      </c>
    </row>
    <row r="36" spans="1:20" x14ac:dyDescent="0.25">
      <c r="A36">
        <v>31</v>
      </c>
      <c r="C36">
        <v>1</v>
      </c>
      <c r="D36" s="3">
        <f t="shared" si="0"/>
        <v>1.5129050803352599E-3</v>
      </c>
      <c r="E36" s="5">
        <f t="shared" si="4"/>
        <v>31</v>
      </c>
      <c r="G36">
        <v>0</v>
      </c>
      <c r="H36" s="3">
        <f t="shared" si="1"/>
        <v>0</v>
      </c>
      <c r="I36" s="5">
        <f t="shared" si="5"/>
        <v>0</v>
      </c>
      <c r="K36">
        <v>1</v>
      </c>
      <c r="L36" s="3">
        <f t="shared" si="2"/>
        <v>1.8559073531049331E-3</v>
      </c>
      <c r="M36" s="5">
        <f t="shared" si="6"/>
        <v>31</v>
      </c>
      <c r="O36">
        <v>0</v>
      </c>
      <c r="P36" s="3">
        <f t="shared" si="3"/>
        <v>0</v>
      </c>
      <c r="Q36" s="5">
        <f t="shared" si="7"/>
        <v>0</v>
      </c>
      <c r="S36" s="4">
        <f t="shared" si="8"/>
        <v>-1.5129050803352599E-3</v>
      </c>
      <c r="T36" s="4">
        <f t="shared" si="9"/>
        <v>0</v>
      </c>
    </row>
    <row r="37" spans="1:20" x14ac:dyDescent="0.25">
      <c r="A37">
        <v>32</v>
      </c>
      <c r="C37">
        <v>0</v>
      </c>
      <c r="D37" s="3">
        <f t="shared" si="0"/>
        <v>0</v>
      </c>
      <c r="E37" s="5">
        <f t="shared" si="4"/>
        <v>0</v>
      </c>
      <c r="G37">
        <v>0</v>
      </c>
      <c r="H37" s="3">
        <f t="shared" si="1"/>
        <v>0</v>
      </c>
      <c r="I37" s="5">
        <f t="shared" si="5"/>
        <v>0</v>
      </c>
      <c r="K37">
        <v>0</v>
      </c>
      <c r="L37" s="3">
        <f t="shared" si="2"/>
        <v>0</v>
      </c>
      <c r="M37" s="5">
        <f t="shared" si="6"/>
        <v>0</v>
      </c>
      <c r="O37">
        <v>0</v>
      </c>
      <c r="P37" s="3">
        <f t="shared" si="3"/>
        <v>0</v>
      </c>
      <c r="Q37" s="5">
        <f t="shared" si="7"/>
        <v>0</v>
      </c>
      <c r="S37" s="4">
        <f t="shared" si="8"/>
        <v>0</v>
      </c>
      <c r="T37" s="4">
        <f t="shared" si="9"/>
        <v>0</v>
      </c>
    </row>
    <row r="38" spans="1:20" x14ac:dyDescent="0.25">
      <c r="A38">
        <v>33</v>
      </c>
      <c r="C38">
        <v>0</v>
      </c>
      <c r="D38" s="3">
        <f t="shared" si="0"/>
        <v>0</v>
      </c>
      <c r="E38" s="5">
        <f t="shared" si="4"/>
        <v>0</v>
      </c>
      <c r="G38">
        <v>0</v>
      </c>
      <c r="H38" s="3">
        <f t="shared" si="1"/>
        <v>0</v>
      </c>
      <c r="I38" s="5">
        <f t="shared" si="5"/>
        <v>0</v>
      </c>
      <c r="K38">
        <v>0</v>
      </c>
      <c r="L38" s="3">
        <f t="shared" si="2"/>
        <v>0</v>
      </c>
      <c r="M38" s="5">
        <f t="shared" si="6"/>
        <v>0</v>
      </c>
      <c r="O38">
        <v>1</v>
      </c>
      <c r="P38" s="3">
        <f t="shared" si="3"/>
        <v>1.8559073531049331E-3</v>
      </c>
      <c r="Q38" s="5">
        <f t="shared" si="7"/>
        <v>33</v>
      </c>
      <c r="S38" s="4">
        <f t="shared" si="8"/>
        <v>0</v>
      </c>
      <c r="T38" s="4">
        <f t="shared" si="9"/>
        <v>1.8559073531049331E-3</v>
      </c>
    </row>
    <row r="39" spans="1:20" x14ac:dyDescent="0.25">
      <c r="A39">
        <v>34</v>
      </c>
      <c r="C39">
        <v>0</v>
      </c>
      <c r="D39" s="3">
        <f t="shared" si="0"/>
        <v>0</v>
      </c>
      <c r="E39" s="5">
        <f t="shared" si="4"/>
        <v>0</v>
      </c>
      <c r="G39">
        <v>0</v>
      </c>
      <c r="H39" s="3">
        <f t="shared" si="1"/>
        <v>0</v>
      </c>
      <c r="I39" s="5">
        <f t="shared" si="5"/>
        <v>0</v>
      </c>
      <c r="K39">
        <v>0</v>
      </c>
      <c r="L39" s="3">
        <f t="shared" si="2"/>
        <v>0</v>
      </c>
      <c r="M39" s="5">
        <f t="shared" si="6"/>
        <v>0</v>
      </c>
      <c r="O39">
        <v>0</v>
      </c>
      <c r="P39" s="3">
        <f t="shared" si="3"/>
        <v>0</v>
      </c>
      <c r="Q39" s="5">
        <f t="shared" si="7"/>
        <v>0</v>
      </c>
      <c r="S39" s="4">
        <f t="shared" si="8"/>
        <v>0</v>
      </c>
      <c r="T39" s="4">
        <f t="shared" si="9"/>
        <v>0</v>
      </c>
    </row>
    <row r="40" spans="1:20" x14ac:dyDescent="0.25">
      <c r="A40">
        <v>35</v>
      </c>
      <c r="C40">
        <v>1</v>
      </c>
      <c r="D40" s="3">
        <f t="shared" si="0"/>
        <v>1.5129050803352599E-3</v>
      </c>
      <c r="E40" s="5">
        <f t="shared" si="4"/>
        <v>35</v>
      </c>
      <c r="G40">
        <v>0</v>
      </c>
      <c r="H40" s="3">
        <f t="shared" si="1"/>
        <v>0</v>
      </c>
      <c r="I40" s="5">
        <f t="shared" si="5"/>
        <v>0</v>
      </c>
      <c r="K40">
        <v>0</v>
      </c>
      <c r="L40" s="3">
        <f t="shared" si="2"/>
        <v>0</v>
      </c>
      <c r="M40" s="5">
        <f t="shared" si="6"/>
        <v>0</v>
      </c>
      <c r="O40">
        <v>0</v>
      </c>
      <c r="P40" s="3">
        <f t="shared" si="3"/>
        <v>0</v>
      </c>
      <c r="Q40" s="5">
        <f t="shared" si="7"/>
        <v>0</v>
      </c>
      <c r="S40" s="4">
        <f t="shared" si="8"/>
        <v>-1.5129050803352599E-3</v>
      </c>
      <c r="T40" s="4">
        <f t="shared" si="9"/>
        <v>0</v>
      </c>
    </row>
    <row r="41" spans="1:20" x14ac:dyDescent="0.25">
      <c r="A41">
        <v>36</v>
      </c>
      <c r="C41">
        <v>0</v>
      </c>
      <c r="D41" s="3">
        <f t="shared" si="0"/>
        <v>0</v>
      </c>
      <c r="E41" s="5">
        <f t="shared" si="4"/>
        <v>0</v>
      </c>
      <c r="G41">
        <v>0</v>
      </c>
      <c r="H41" s="3">
        <f t="shared" si="1"/>
        <v>0</v>
      </c>
      <c r="I41" s="5">
        <f t="shared" si="5"/>
        <v>0</v>
      </c>
      <c r="K41">
        <v>0</v>
      </c>
      <c r="L41" s="3">
        <f t="shared" si="2"/>
        <v>0</v>
      </c>
      <c r="M41" s="5">
        <f t="shared" si="6"/>
        <v>0</v>
      </c>
      <c r="O41">
        <v>0</v>
      </c>
      <c r="P41" s="3">
        <f t="shared" si="3"/>
        <v>0</v>
      </c>
      <c r="Q41" s="5">
        <f t="shared" si="7"/>
        <v>0</v>
      </c>
      <c r="S41" s="4">
        <f t="shared" si="8"/>
        <v>0</v>
      </c>
      <c r="T41" s="4">
        <f t="shared" si="9"/>
        <v>0</v>
      </c>
    </row>
    <row r="42" spans="1:20" x14ac:dyDescent="0.25">
      <c r="A42">
        <v>37</v>
      </c>
      <c r="C42">
        <v>1</v>
      </c>
      <c r="D42" s="3">
        <f t="shared" si="0"/>
        <v>1.5129050803352599E-3</v>
      </c>
      <c r="E42" s="5">
        <f t="shared" si="4"/>
        <v>37</v>
      </c>
      <c r="G42">
        <v>0</v>
      </c>
      <c r="H42" s="3">
        <f t="shared" si="1"/>
        <v>0</v>
      </c>
      <c r="I42" s="5">
        <f t="shared" si="5"/>
        <v>0</v>
      </c>
      <c r="K42">
        <v>0</v>
      </c>
      <c r="L42" s="3">
        <f t="shared" si="2"/>
        <v>0</v>
      </c>
      <c r="M42" s="5">
        <f t="shared" si="6"/>
        <v>0</v>
      </c>
      <c r="O42">
        <v>0</v>
      </c>
      <c r="P42" s="3">
        <f t="shared" si="3"/>
        <v>0</v>
      </c>
      <c r="Q42" s="5">
        <f t="shared" si="7"/>
        <v>0</v>
      </c>
      <c r="S42" s="4">
        <f t="shared" si="8"/>
        <v>-1.5129050803352599E-3</v>
      </c>
      <c r="T42" s="4">
        <f t="shared" si="9"/>
        <v>0</v>
      </c>
    </row>
    <row r="43" spans="1:20" x14ac:dyDescent="0.25">
      <c r="A43">
        <v>99</v>
      </c>
      <c r="C43">
        <v>12</v>
      </c>
      <c r="D43" s="3">
        <f t="shared" si="0"/>
        <v>1.8154860964023117E-2</v>
      </c>
      <c r="E43" s="5"/>
      <c r="G43">
        <v>30</v>
      </c>
      <c r="H43" s="3">
        <f t="shared" si="1"/>
        <v>4.8455872851789636E-2</v>
      </c>
      <c r="I43" s="5"/>
      <c r="K43">
        <v>22</v>
      </c>
      <c r="L43" s="3">
        <f t="shared" si="2"/>
        <v>4.0829961768308526E-2</v>
      </c>
      <c r="M43" s="5"/>
      <c r="O43">
        <v>22</v>
      </c>
      <c r="P43" s="3">
        <f t="shared" si="3"/>
        <v>4.0829961768308526E-2</v>
      </c>
      <c r="Q43" s="5"/>
      <c r="S43" s="4">
        <f t="shared" si="8"/>
        <v>3.0301011887766519E-2</v>
      </c>
      <c r="T43" s="4">
        <f t="shared" si="9"/>
        <v>-7.62591108348111E-3</v>
      </c>
    </row>
    <row r="45" spans="1:20" x14ac:dyDescent="0.25">
      <c r="A45" t="s">
        <v>9</v>
      </c>
      <c r="C45">
        <f>SUM(C6:C43)</f>
        <v>66098</v>
      </c>
      <c r="D45" s="3">
        <f>SUM(D6:D43)</f>
        <v>99.999999999999957</v>
      </c>
      <c r="G45">
        <f>SUM(G6:G43)</f>
        <v>61912</v>
      </c>
      <c r="H45" s="3">
        <f>SUM(H6:H43)</f>
        <v>100.00000000000004</v>
      </c>
      <c r="K45">
        <f>SUM(K6:K43)</f>
        <v>53882</v>
      </c>
      <c r="L45" s="3">
        <f>SUM(L6:L43)</f>
        <v>100.00000000000001</v>
      </c>
      <c r="O45">
        <f>SUM(O6:O43)</f>
        <v>53882</v>
      </c>
      <c r="P45" s="3">
        <f>SUM(P6:P43)</f>
        <v>100.00000000000001</v>
      </c>
    </row>
    <row r="47" spans="1:20" x14ac:dyDescent="0.25">
      <c r="A47" t="s">
        <v>10</v>
      </c>
      <c r="C47">
        <f>SUM(C6:C43) - C43</f>
        <v>66086</v>
      </c>
      <c r="E47" s="5">
        <f>SUM(E6:E43)</f>
        <v>483351</v>
      </c>
      <c r="G47">
        <f>SUM(G6:G43) - G43</f>
        <v>61882</v>
      </c>
      <c r="I47" s="5">
        <f>SUM(I6:I43)</f>
        <v>451680</v>
      </c>
      <c r="K47">
        <f>SUM(K6:K43) - K43</f>
        <v>53860</v>
      </c>
      <c r="M47" s="5">
        <f>SUM(M6:M43)</f>
        <v>344825</v>
      </c>
      <c r="O47">
        <f>SUM(O6:O43) - O43</f>
        <v>53860</v>
      </c>
      <c r="Q47" s="5">
        <f>SUM(Q6:Q43)</f>
        <v>452545</v>
      </c>
    </row>
    <row r="49" spans="1:17" x14ac:dyDescent="0.25">
      <c r="A49" t="s">
        <v>11</v>
      </c>
      <c r="E49">
        <f>+E47/C47</f>
        <v>7.313969675876888</v>
      </c>
      <c r="I49">
        <f>+I47/G47</f>
        <v>7.2990530364241621</v>
      </c>
      <c r="M49">
        <f>+M47/K47</f>
        <v>6.4022465651689568</v>
      </c>
      <c r="Q49">
        <f>+Q47/O47</f>
        <v>8.4022465651689568</v>
      </c>
    </row>
    <row r="82" spans="1:1" x14ac:dyDescent="0.25">
      <c r="A82" t="s">
        <v>16</v>
      </c>
    </row>
    <row r="87" spans="1:1" x14ac:dyDescent="0.25">
      <c r="A87" t="s">
        <v>17</v>
      </c>
    </row>
    <row r="88" spans="1:1" x14ac:dyDescent="0.25">
      <c r="A88" t="s">
        <v>12</v>
      </c>
    </row>
    <row r="89" spans="1:1" x14ac:dyDescent="0.25">
      <c r="A89" t="s">
        <v>13</v>
      </c>
    </row>
    <row r="90" spans="1:1" x14ac:dyDescent="0.25">
      <c r="A90" t="s">
        <v>18</v>
      </c>
    </row>
    <row r="91" spans="1:1" x14ac:dyDescent="0.25">
      <c r="A91" t="s">
        <v>19</v>
      </c>
    </row>
    <row r="92" spans="1:1" x14ac:dyDescent="0.25">
      <c r="A92" t="s">
        <v>20</v>
      </c>
    </row>
    <row r="93" spans="1:1" x14ac:dyDescent="0.25">
      <c r="A93" t="s">
        <v>15</v>
      </c>
    </row>
    <row r="94" spans="1:1" x14ac:dyDescent="0.25">
      <c r="A94" t="s">
        <v>14</v>
      </c>
    </row>
  </sheetData>
  <pageMargins left="0.7" right="0.7" top="0.75" bottom="0.75" header="0.3" footer="0.3"/>
  <pageSetup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dgoldman</dc:creator>
  <cp:lastModifiedBy>dgoldman</cp:lastModifiedBy>
  <dcterms:created xsi:type="dcterms:W3CDTF">2016-08-15T02:27:56Z</dcterms:created>
  <dcterms:modified xsi:type="dcterms:W3CDTF">2016-08-15T05:11:11Z</dcterms:modified>
</cp:coreProperties>
</file>